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-north2\Company\Advisory Groups\AMWG (Access Mgmt. Working Group)\Resources\ATV Operating Limits\"/>
    </mc:Choice>
  </mc:AlternateContent>
  <xr:revisionPtr revIDLastSave="0" documentId="13_ncr:1_{6D34D8B5-9377-4BEB-ACAD-0B6FC8146CC4}" xr6:coauthVersionLast="47" xr6:coauthVersionMax="47" xr10:uidLastSave="{00000000-0000-0000-0000-000000000000}"/>
  <bookViews>
    <workbookView xWindow="-165" yWindow="-165" windowWidth="29130" windowHeight="17610" xr2:uid="{66459357-D559-4C4F-8296-2703E3B0BAA2}"/>
  </bookViews>
  <sheets>
    <sheet name="ATV Payload Tool" sheetId="1" r:id="rId1"/>
    <sheet name="Equipment Safety Label Examp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F51" i="1"/>
  <c r="F56" i="1" s="1"/>
  <c r="D51" i="1"/>
  <c r="D54" i="1" s="1"/>
  <c r="D52" i="1"/>
  <c r="F69" i="1"/>
  <c r="D69" i="1"/>
  <c r="B69" i="1"/>
  <c r="D68" i="1"/>
  <c r="D70" i="1" s="1"/>
  <c r="B68" i="1"/>
  <c r="B70" i="1" s="1"/>
  <c r="F66" i="1"/>
  <c r="D66" i="1"/>
  <c r="B66" i="1"/>
  <c r="F64" i="1"/>
  <c r="F65" i="1" s="1"/>
  <c r="D64" i="1"/>
  <c r="B64" i="1"/>
  <c r="B65" i="1" s="1"/>
  <c r="F57" i="1"/>
  <c r="D57" i="1"/>
  <c r="B57" i="1"/>
  <c r="B52" i="1"/>
  <c r="B51" i="1"/>
  <c r="B56" i="1" s="1"/>
  <c r="F48" i="1"/>
  <c r="D48" i="1"/>
  <c r="F47" i="1"/>
  <c r="F46" i="1"/>
  <c r="D46" i="1"/>
  <c r="B46" i="1"/>
  <c r="F45" i="1"/>
  <c r="D45" i="1"/>
  <c r="D47" i="1" s="1"/>
  <c r="B45" i="1"/>
  <c r="B48" i="1" s="1"/>
  <c r="F42" i="1"/>
  <c r="D42" i="1"/>
  <c r="F41" i="1"/>
  <c r="F40" i="1"/>
  <c r="D40" i="1"/>
  <c r="B40" i="1"/>
  <c r="F39" i="1"/>
  <c r="F68" i="1" s="1"/>
  <c r="F71" i="1" s="1"/>
  <c r="D39" i="1"/>
  <c r="D41" i="1" s="1"/>
  <c r="B39" i="1"/>
  <c r="B42" i="1" s="1"/>
  <c r="F52" i="1"/>
  <c r="K5" i="1"/>
  <c r="K4" i="1"/>
  <c r="B53" i="1" l="1"/>
  <c r="B41" i="1"/>
  <c r="B47" i="1"/>
  <c r="B71" i="1"/>
  <c r="F53" i="1"/>
  <c r="D56" i="1"/>
  <c r="D59" i="1" s="1"/>
  <c r="D53" i="1"/>
  <c r="B54" i="1"/>
  <c r="D71" i="1"/>
  <c r="B58" i="1"/>
  <c r="B59" i="1"/>
  <c r="F58" i="1"/>
  <c r="F59" i="1"/>
  <c r="F54" i="1"/>
  <c r="F70" i="1"/>
  <c r="D58" i="1" l="1"/>
</calcChain>
</file>

<file path=xl/sharedStrings.xml><?xml version="1.0" encoding="utf-8"?>
<sst xmlns="http://schemas.openxmlformats.org/spreadsheetml/2006/main" count="109" uniqueCount="74">
  <si>
    <t>Unit conversion aid</t>
  </si>
  <si>
    <t>kg</t>
  </si>
  <si>
    <t>=</t>
  </si>
  <si>
    <t>lb</t>
  </si>
  <si>
    <t>cm</t>
  </si>
  <si>
    <t>inch</t>
  </si>
  <si>
    <t>Honda</t>
  </si>
  <si>
    <t>ATV Make</t>
  </si>
  <si>
    <t>Fourtrak Foreman Rubicon 4x4</t>
  </si>
  <si>
    <t>Fourtrak Foreman 4x4 ES EPS</t>
  </si>
  <si>
    <t>Fourtrak Foreman 4x4</t>
  </si>
  <si>
    <t>ATV Model</t>
  </si>
  <si>
    <t>ATV Year of manufacture</t>
  </si>
  <si>
    <t>ATV Unit no.</t>
  </si>
  <si>
    <t>Rex</t>
  </si>
  <si>
    <t>Woodland Mills</t>
  </si>
  <si>
    <t>Trailer Make</t>
  </si>
  <si>
    <t>ATV trailer</t>
  </si>
  <si>
    <t>Pathlander</t>
  </si>
  <si>
    <t>Motomaster</t>
  </si>
  <si>
    <t>Trailer Model</t>
  </si>
  <si>
    <t>Trailer Year of manufacture</t>
  </si>
  <si>
    <t>Trailer Unit no.</t>
  </si>
  <si>
    <t>(lb)</t>
  </si>
  <si>
    <t>ATV max. weight capacity (operator + cargo + accessories + trailer tongue weight)</t>
  </si>
  <si>
    <t xml:space="preserve">(lb) </t>
  </si>
  <si>
    <t>Front cargo rack weight limit</t>
  </si>
  <si>
    <t>Rear cargo rack weight limit</t>
  </si>
  <si>
    <t>ATV towing weight limit</t>
  </si>
  <si>
    <t>ATV trailer tongue weight limit</t>
  </si>
  <si>
    <t xml:space="preserve">Trailer maximum weight limit </t>
  </si>
  <si>
    <t>3) Seedling, Passenger &amp; Other Cargo Weight Assumptions</t>
  </si>
  <si>
    <t>Avg. seedling box weight</t>
  </si>
  <si>
    <t>Est. weight of operator</t>
  </si>
  <si>
    <t>Est. weight of added accessories on ATV</t>
  </si>
  <si>
    <t>Est. weight of cargo on front rack (excluding seedling boxes)</t>
  </si>
  <si>
    <t>Est. weight of cargo on rear rack - excluding seedling boxes (shovel, tarp, FA equip. etc.)</t>
  </si>
  <si>
    <t>Curb weight (unloaded) of trailer (from. mfg.)</t>
  </si>
  <si>
    <t>Est. weight of cargo on trailer (excluding seedling boxes)</t>
  </si>
  <si>
    <t>No. of boxes on front rack</t>
  </si>
  <si>
    <t>Estimated front rack cargo weight</t>
  </si>
  <si>
    <t>Front Rack Weight Limit</t>
  </si>
  <si>
    <t>Front Rack - Net Payload Variance - over (+) / under (-)</t>
  </si>
  <si>
    <t>Check: ATV front rack load limit</t>
  </si>
  <si>
    <t>No. of boxes on rear rack</t>
  </si>
  <si>
    <t>Estimated rear rack cargo weight</t>
  </si>
  <si>
    <t>Rear Rack Weight Limit</t>
  </si>
  <si>
    <t>Rear Rack - Net Payload Variance - over (+) / under (-)</t>
  </si>
  <si>
    <t>Check: ATV rear rack load</t>
  </si>
  <si>
    <t>No. of seedling boxes on trailer</t>
  </si>
  <si>
    <t>Weight  on trailer</t>
  </si>
  <si>
    <t>Trailer Cargo Payload Limit</t>
  </si>
  <si>
    <t>Trailer - Net Payload Variance - over (+) / under (-)</t>
  </si>
  <si>
    <t>Check: Trailer payload</t>
  </si>
  <si>
    <t>Tow weight (combined weight of the trailer and all cargo on the trailer)</t>
  </si>
  <si>
    <t>Towing Weight Limit of ATV</t>
  </si>
  <si>
    <t>Towing weight - Net Variance - over (+) / under (-)</t>
  </si>
  <si>
    <t>Check: ATV towing capacity</t>
  </si>
  <si>
    <t>weight on the trailer tongue from fully loaded trailer</t>
  </si>
  <si>
    <t>(can be measured with an ordinary bathroom scale and a tongue jack or other support to keep trailer level)</t>
  </si>
  <si>
    <t>ATV trailer tongue weight - Net Variance - over (+) / under (-)</t>
  </si>
  <si>
    <t>Check: Tongue load</t>
  </si>
  <si>
    <t>Weight of rider, all cargo and seedling boxes, accessories, and trailer tongue load</t>
  </si>
  <si>
    <t xml:space="preserve">ATV maximum weight capacity </t>
  </si>
  <si>
    <t>ATV weight - Net Variance - over (+) / under (-)</t>
  </si>
  <si>
    <t>Check: ATV total load</t>
  </si>
  <si>
    <t>Yellow-coloured cells     (user inputs required)</t>
  </si>
  <si>
    <t>Grey-coloured cells         (auto-generated formula)</t>
  </si>
  <si>
    <t>1) ATV and Trailer Make &amp; Model Inputs</t>
  </si>
  <si>
    <t>2) ATV and Trailer Manufacturer Operatign Weight Limits (Note: see operating manuals or payload stickers for these values)</t>
  </si>
  <si>
    <t>4) Cargo Payload Limit Checks - Seedling Boxes + Other Cargo</t>
  </si>
  <si>
    <t>Poly Bed Utility</t>
  </si>
  <si>
    <t>*** Disclaimer: The weight limits apply to standard equipment only. Modifying your ATV, using non-standard equipment, or riding on terrain that is not flat and smooth could reduce these limits.***</t>
  </si>
  <si>
    <t>ATV Payload Analysis Tool - For Tree Planting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</si>
</sst>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2060"/>
      <name val="Aptos Narrow"/>
      <family val="2"/>
      <scheme val="minor"/>
    </font>
    <font>
      <u/>
      <sz val="11"/>
      <color rgb="FF002060"/>
      <name val="Aptos Narrow"/>
      <family val="2"/>
      <scheme val="minor"/>
    </font>
    <font>
      <b/>
      <sz val="13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2" borderId="0" xfId="0" applyFont="1" applyFill="1"/>
    <xf numFmtId="0" fontId="1" fillId="0" borderId="1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3" fillId="3" borderId="0" xfId="0" applyFont="1" applyFill="1"/>
    <xf numFmtId="0" fontId="3" fillId="0" borderId="0" xfId="0" applyFont="1"/>
    <xf numFmtId="0" fontId="0" fillId="2" borderId="4" xfId="0" applyFill="1" applyBorder="1" applyAlignment="1">
      <alignment horizontal="center"/>
    </xf>
    <xf numFmtId="0" fontId="0" fillId="0" borderId="5" xfId="0" applyBorder="1"/>
    <xf numFmtId="0" fontId="4" fillId="0" borderId="6" xfId="0" quotePrefix="1" applyFont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>
      <alignment horizontal="center"/>
    </xf>
    <xf numFmtId="0" fontId="0" fillId="0" borderId="10" xfId="0" applyBorder="1"/>
    <xf numFmtId="0" fontId="4" fillId="0" borderId="11" xfId="0" applyFont="1" applyBorder="1" applyAlignment="1">
      <alignment horizontal="center"/>
    </xf>
    <xf numFmtId="2" fontId="0" fillId="3" borderId="12" xfId="0" applyNumberFormat="1" applyFill="1" applyBorder="1" applyAlignment="1">
      <alignment horizontal="center"/>
    </xf>
    <xf numFmtId="0" fontId="0" fillId="0" borderId="13" xfId="0" applyBorder="1"/>
    <xf numFmtId="164" fontId="0" fillId="0" borderId="0" xfId="0" applyNumberFormat="1" applyAlignment="1">
      <alignment horizontal="center"/>
    </xf>
    <xf numFmtId="0" fontId="5" fillId="0" borderId="0" xfId="0" applyFont="1"/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14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7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3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0</xdr:row>
      <xdr:rowOff>28575</xdr:rowOff>
    </xdr:from>
    <xdr:to>
      <xdr:col>19</xdr:col>
      <xdr:colOff>38892</xdr:colOff>
      <xdr:row>44</xdr:row>
      <xdr:rowOff>48798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758D32-5306-FA01-AD33-781CFF797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0" y="28575"/>
          <a:ext cx="5677692" cy="84022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400050</xdr:colOff>
      <xdr:row>45</xdr:row>
      <xdr:rowOff>3788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8B3872-138A-DF55-50E4-2CE68D646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886450" cy="8576288"/>
        </a:xfrm>
        <a:prstGeom prst="rect">
          <a:avLst/>
        </a:prstGeom>
      </xdr:spPr>
    </xdr:pic>
    <xdr:clientData/>
  </xdr:twoCellAnchor>
  <xdr:twoCellAnchor editAs="oneCell">
    <xdr:from>
      <xdr:col>19</xdr:col>
      <xdr:colOff>104775</xdr:colOff>
      <xdr:row>6</xdr:row>
      <xdr:rowOff>0</xdr:rowOff>
    </xdr:from>
    <xdr:to>
      <xdr:col>29</xdr:col>
      <xdr:colOff>191363</xdr:colOff>
      <xdr:row>44</xdr:row>
      <xdr:rowOff>182011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425F8C-C579-61BF-71E4-81A5E29EB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87175" y="1143000"/>
          <a:ext cx="6182588" cy="7421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5FC03-09C4-4D73-A74A-0AA972906AE4}">
  <sheetPr>
    <tabColor rgb="FFFF0000"/>
  </sheetPr>
  <dimension ref="B1:R74"/>
  <sheetViews>
    <sheetView tabSelected="1" workbookViewId="0">
      <selection activeCell="T46" sqref="T46"/>
    </sheetView>
  </sheetViews>
  <sheetFormatPr defaultRowHeight="15" x14ac:dyDescent="0.25"/>
  <cols>
    <col min="1" max="1" width="1.7109375" customWidth="1"/>
    <col min="2" max="2" width="19.5703125" customWidth="1"/>
    <col min="3" max="3" width="3" customWidth="1"/>
    <col min="4" max="4" width="19.140625" customWidth="1"/>
    <col min="5" max="5" width="3.28515625" customWidth="1"/>
    <col min="6" max="6" width="19.140625" customWidth="1"/>
    <col min="7" max="7" width="6" customWidth="1"/>
    <col min="8" max="8" width="8.28515625" customWidth="1"/>
    <col min="9" max="9" width="4.28515625" customWidth="1"/>
    <col min="10" max="10" width="2.140625" bestFit="1" customWidth="1"/>
    <col min="11" max="11" width="7.5703125" customWidth="1"/>
    <col min="12" max="12" width="6.42578125" customWidth="1"/>
    <col min="13" max="13" width="5" customWidth="1"/>
    <col min="15" max="15" width="7.7109375" customWidth="1"/>
    <col min="16" max="16" width="3.7109375" bestFit="1" customWidth="1"/>
    <col min="17" max="17" width="2.85546875" customWidth="1"/>
    <col min="18" max="18" width="4.85546875" customWidth="1"/>
  </cols>
  <sheetData>
    <row r="1" spans="2:18" ht="24" x14ac:dyDescent="0.4">
      <c r="B1" s="1" t="s">
        <v>73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8" ht="15.75" thickBot="1" x14ac:dyDescent="0.3"/>
    <row r="3" spans="2:18" x14ac:dyDescent="0.25">
      <c r="B3" s="3" t="s">
        <v>66</v>
      </c>
      <c r="H3" s="4" t="s">
        <v>0</v>
      </c>
      <c r="I3" s="5"/>
      <c r="J3" s="5"/>
      <c r="K3" s="5"/>
      <c r="L3" s="6"/>
    </row>
    <row r="4" spans="2:18" ht="15.75" x14ac:dyDescent="0.25">
      <c r="B4" s="7" t="s">
        <v>67</v>
      </c>
      <c r="E4" s="8"/>
      <c r="H4" s="9">
        <v>47</v>
      </c>
      <c r="I4" s="10" t="s">
        <v>1</v>
      </c>
      <c r="J4" s="11" t="s">
        <v>2</v>
      </c>
      <c r="K4" s="12">
        <f>H4*2.2</f>
        <v>103.4</v>
      </c>
      <c r="L4" s="13" t="s">
        <v>3</v>
      </c>
    </row>
    <row r="5" spans="2:18" ht="15.75" customHeight="1" thickBot="1" x14ac:dyDescent="0.3">
      <c r="H5" s="14">
        <v>5</v>
      </c>
      <c r="I5" s="15" t="s">
        <v>4</v>
      </c>
      <c r="J5" s="16" t="s">
        <v>2</v>
      </c>
      <c r="K5" s="17">
        <f>H5/2.54</f>
        <v>1.9685039370078741</v>
      </c>
      <c r="L5" s="18" t="s">
        <v>5</v>
      </c>
      <c r="R5" s="19"/>
    </row>
    <row r="6" spans="2:18" ht="15.75" customHeight="1" x14ac:dyDescent="0.25">
      <c r="B6" s="20" t="s">
        <v>68</v>
      </c>
      <c r="R6" s="19"/>
    </row>
    <row r="7" spans="2:18" ht="9.9499999999999993" customHeight="1" x14ac:dyDescent="0.25">
      <c r="R7" s="19"/>
    </row>
    <row r="8" spans="2:18" ht="15.75" customHeight="1" x14ac:dyDescent="0.25">
      <c r="B8" s="21" t="s">
        <v>6</v>
      </c>
      <c r="D8" s="21" t="s">
        <v>6</v>
      </c>
      <c r="F8" s="21" t="s">
        <v>6</v>
      </c>
      <c r="H8" t="s">
        <v>7</v>
      </c>
      <c r="R8" s="19"/>
    </row>
    <row r="9" spans="2:18" ht="32.1" customHeight="1" x14ac:dyDescent="0.25">
      <c r="B9" s="22" t="s">
        <v>8</v>
      </c>
      <c r="D9" s="22" t="s">
        <v>9</v>
      </c>
      <c r="F9" s="22" t="s">
        <v>10</v>
      </c>
      <c r="H9" s="23" t="s">
        <v>11</v>
      </c>
      <c r="R9" s="19"/>
    </row>
    <row r="10" spans="2:18" ht="15.75" customHeight="1" x14ac:dyDescent="0.25">
      <c r="B10" s="21">
        <v>2023</v>
      </c>
      <c r="D10" s="21">
        <v>2020</v>
      </c>
      <c r="F10" s="21">
        <v>2023</v>
      </c>
      <c r="H10" t="s">
        <v>12</v>
      </c>
      <c r="R10" s="19"/>
    </row>
    <row r="11" spans="2:18" ht="15.75" customHeight="1" x14ac:dyDescent="0.25">
      <c r="B11" s="21">
        <v>1</v>
      </c>
      <c r="D11" s="21">
        <v>2</v>
      </c>
      <c r="F11" s="21">
        <v>3</v>
      </c>
      <c r="H11" t="s">
        <v>13</v>
      </c>
      <c r="R11" s="19"/>
    </row>
    <row r="12" spans="2:18" ht="15.75" customHeight="1" x14ac:dyDescent="0.25">
      <c r="B12" s="21" t="s">
        <v>14</v>
      </c>
      <c r="D12" s="21" t="s">
        <v>15</v>
      </c>
      <c r="F12" s="21" t="s">
        <v>19</v>
      </c>
      <c r="H12" t="s">
        <v>16</v>
      </c>
      <c r="R12" s="19"/>
    </row>
    <row r="13" spans="2:18" ht="15.75" customHeight="1" x14ac:dyDescent="0.25">
      <c r="B13" s="21" t="s">
        <v>17</v>
      </c>
      <c r="D13" s="21" t="s">
        <v>18</v>
      </c>
      <c r="F13" s="21" t="s">
        <v>71</v>
      </c>
      <c r="H13" t="s">
        <v>20</v>
      </c>
      <c r="R13" s="19"/>
    </row>
    <row r="14" spans="2:18" ht="15.75" customHeight="1" x14ac:dyDescent="0.25">
      <c r="B14" s="21">
        <v>2023</v>
      </c>
      <c r="D14" s="21">
        <v>2023</v>
      </c>
      <c r="F14" s="21">
        <v>2024</v>
      </c>
      <c r="H14" t="s">
        <v>21</v>
      </c>
      <c r="R14" s="19"/>
    </row>
    <row r="15" spans="2:18" ht="15.75" customHeight="1" x14ac:dyDescent="0.25">
      <c r="B15" s="21">
        <v>1</v>
      </c>
      <c r="D15" s="21">
        <v>2</v>
      </c>
      <c r="F15" s="21">
        <v>3</v>
      </c>
      <c r="H15" t="s">
        <v>22</v>
      </c>
      <c r="R15" s="19"/>
    </row>
    <row r="16" spans="2:18" ht="9.9499999999999993" customHeight="1" x14ac:dyDescent="0.25">
      <c r="R16" s="19"/>
    </row>
    <row r="17" spans="2:8" x14ac:dyDescent="0.25">
      <c r="B17" s="24" t="s">
        <v>69</v>
      </c>
    </row>
    <row r="18" spans="2:8" ht="9.9499999999999993" customHeight="1" x14ac:dyDescent="0.25">
      <c r="H18" s="8"/>
    </row>
    <row r="19" spans="2:8" x14ac:dyDescent="0.25">
      <c r="B19" s="21">
        <v>573</v>
      </c>
      <c r="D19" s="21">
        <v>551</v>
      </c>
      <c r="F19" s="21">
        <v>551</v>
      </c>
      <c r="G19" s="25" t="s">
        <v>23</v>
      </c>
      <c r="H19" t="s">
        <v>24</v>
      </c>
    </row>
    <row r="20" spans="2:8" x14ac:dyDescent="0.25">
      <c r="B20" s="21">
        <v>99</v>
      </c>
      <c r="D20" s="21">
        <v>88</v>
      </c>
      <c r="F20" s="21">
        <v>88</v>
      </c>
      <c r="G20" s="25" t="s">
        <v>25</v>
      </c>
      <c r="H20" t="s">
        <v>26</v>
      </c>
    </row>
    <row r="21" spans="2:8" x14ac:dyDescent="0.25">
      <c r="B21" s="21">
        <v>187</v>
      </c>
      <c r="D21" s="21">
        <v>176</v>
      </c>
      <c r="F21" s="21">
        <v>176</v>
      </c>
      <c r="G21" s="25" t="s">
        <v>23</v>
      </c>
      <c r="H21" t="s">
        <v>27</v>
      </c>
    </row>
    <row r="22" spans="2:8" x14ac:dyDescent="0.25">
      <c r="B22" s="21">
        <v>1322</v>
      </c>
      <c r="D22" s="21">
        <v>848</v>
      </c>
      <c r="F22" s="21">
        <v>850</v>
      </c>
      <c r="G22" s="25" t="s">
        <v>23</v>
      </c>
      <c r="H22" t="s">
        <v>28</v>
      </c>
    </row>
    <row r="23" spans="2:8" x14ac:dyDescent="0.25">
      <c r="B23" s="21">
        <v>30</v>
      </c>
      <c r="D23" s="21">
        <v>30</v>
      </c>
      <c r="F23" s="21">
        <v>30</v>
      </c>
      <c r="G23" s="25" t="s">
        <v>23</v>
      </c>
      <c r="H23" t="s">
        <v>29</v>
      </c>
    </row>
    <row r="24" spans="2:8" x14ac:dyDescent="0.25">
      <c r="B24" s="26">
        <v>1100</v>
      </c>
      <c r="D24" s="26">
        <v>1000</v>
      </c>
      <c r="F24" s="26">
        <v>1100</v>
      </c>
      <c r="G24" s="25" t="s">
        <v>25</v>
      </c>
      <c r="H24" t="s">
        <v>30</v>
      </c>
    </row>
    <row r="25" spans="2:8" ht="9.9499999999999993" customHeight="1" x14ac:dyDescent="0.25">
      <c r="G25" s="27"/>
    </row>
    <row r="26" spans="2:8" x14ac:dyDescent="0.25">
      <c r="B26" s="24" t="s">
        <v>31</v>
      </c>
      <c r="G26" s="27"/>
    </row>
    <row r="27" spans="2:8" ht="9.9499999999999993" customHeight="1" x14ac:dyDescent="0.25">
      <c r="G27" s="27"/>
    </row>
    <row r="28" spans="2:8" x14ac:dyDescent="0.25">
      <c r="B28" s="26">
        <v>40</v>
      </c>
      <c r="D28" s="26">
        <v>40</v>
      </c>
      <c r="F28" s="26">
        <v>40</v>
      </c>
      <c r="G28" s="25" t="s">
        <v>25</v>
      </c>
      <c r="H28" t="s">
        <v>32</v>
      </c>
    </row>
    <row r="29" spans="2:8" x14ac:dyDescent="0.25">
      <c r="B29" s="28">
        <v>200</v>
      </c>
      <c r="D29" s="28">
        <v>200</v>
      </c>
      <c r="F29" s="28">
        <v>200</v>
      </c>
      <c r="G29" s="27" t="s">
        <v>25</v>
      </c>
      <c r="H29" t="s">
        <v>33</v>
      </c>
    </row>
    <row r="30" spans="2:8" x14ac:dyDescent="0.25">
      <c r="B30" s="26">
        <v>35</v>
      </c>
      <c r="D30" s="26">
        <v>35</v>
      </c>
      <c r="F30" s="26">
        <v>35</v>
      </c>
      <c r="G30" s="27" t="s">
        <v>25</v>
      </c>
      <c r="H30" t="s">
        <v>34</v>
      </c>
    </row>
    <row r="31" spans="2:8" x14ac:dyDescent="0.25">
      <c r="B31" s="26">
        <v>15</v>
      </c>
      <c r="D31" s="26">
        <v>0</v>
      </c>
      <c r="F31" s="26">
        <v>0</v>
      </c>
      <c r="G31" s="27" t="s">
        <v>25</v>
      </c>
      <c r="H31" t="s">
        <v>35</v>
      </c>
    </row>
    <row r="32" spans="2:8" x14ac:dyDescent="0.25">
      <c r="B32" s="26">
        <v>25</v>
      </c>
      <c r="D32" s="26">
        <v>25</v>
      </c>
      <c r="F32" s="26">
        <v>25</v>
      </c>
      <c r="G32" s="27" t="s">
        <v>25</v>
      </c>
      <c r="H32" t="s">
        <v>36</v>
      </c>
    </row>
    <row r="33" spans="2:8" x14ac:dyDescent="0.25">
      <c r="B33" s="26">
        <v>100</v>
      </c>
      <c r="D33" s="26">
        <v>304</v>
      </c>
      <c r="F33" s="26">
        <v>103</v>
      </c>
      <c r="G33" s="27" t="s">
        <v>25</v>
      </c>
      <c r="H33" t="s">
        <v>37</v>
      </c>
    </row>
    <row r="34" spans="2:8" x14ac:dyDescent="0.25">
      <c r="B34" s="26">
        <v>50</v>
      </c>
      <c r="D34" s="26">
        <v>50</v>
      </c>
      <c r="F34" s="26">
        <v>50</v>
      </c>
      <c r="G34" s="27" t="s">
        <v>25</v>
      </c>
      <c r="H34" t="s">
        <v>38</v>
      </c>
    </row>
    <row r="35" spans="2:8" x14ac:dyDescent="0.25">
      <c r="G35" s="27"/>
    </row>
    <row r="36" spans="2:8" x14ac:dyDescent="0.25">
      <c r="B36" s="24" t="s">
        <v>70</v>
      </c>
      <c r="G36" s="27"/>
    </row>
    <row r="37" spans="2:8" x14ac:dyDescent="0.25">
      <c r="F37" s="24"/>
      <c r="G37" s="27"/>
    </row>
    <row r="38" spans="2:8" x14ac:dyDescent="0.25">
      <c r="B38" s="26">
        <v>2</v>
      </c>
      <c r="D38" s="26">
        <v>2</v>
      </c>
      <c r="F38" s="26">
        <v>2</v>
      </c>
      <c r="G38" s="27" t="s">
        <v>25</v>
      </c>
      <c r="H38" t="s">
        <v>39</v>
      </c>
    </row>
    <row r="39" spans="2:8" x14ac:dyDescent="0.25">
      <c r="B39" s="29">
        <f>B28*B38+B31</f>
        <v>95</v>
      </c>
      <c r="D39" s="29">
        <f>D28*D38+D31</f>
        <v>80</v>
      </c>
      <c r="F39" s="29">
        <f>F28*F38+F31</f>
        <v>80</v>
      </c>
      <c r="G39" s="27" t="s">
        <v>25</v>
      </c>
      <c r="H39" t="s">
        <v>40</v>
      </c>
    </row>
    <row r="40" spans="2:8" x14ac:dyDescent="0.25">
      <c r="B40" s="29">
        <f>+B20</f>
        <v>99</v>
      </c>
      <c r="D40" s="29">
        <f>+D20</f>
        <v>88</v>
      </c>
      <c r="F40" s="29">
        <f>+F20</f>
        <v>88</v>
      </c>
      <c r="G40" s="27" t="s">
        <v>25</v>
      </c>
      <c r="H40" t="s">
        <v>41</v>
      </c>
    </row>
    <row r="41" spans="2:8" x14ac:dyDescent="0.25">
      <c r="B41" s="29">
        <f>+B39-+B40</f>
        <v>-4</v>
      </c>
      <c r="D41" s="29">
        <f>+D39-+D40</f>
        <v>-8</v>
      </c>
      <c r="F41" s="29">
        <f>+F39-+F40</f>
        <v>-8</v>
      </c>
      <c r="G41" s="27" t="s">
        <v>25</v>
      </c>
      <c r="H41" t="s">
        <v>42</v>
      </c>
    </row>
    <row r="42" spans="2:8" ht="18" customHeight="1" x14ac:dyDescent="0.25">
      <c r="B42" s="30" t="str">
        <f>IF(B39&lt;=B20,"OK","OVERLOADED!")</f>
        <v>OK</v>
      </c>
      <c r="D42" s="30" t="str">
        <f>IF(D39&lt;=D20,"OK","OVERLOADED!")</f>
        <v>OK</v>
      </c>
      <c r="F42" s="30" t="str">
        <f>IF(F39&lt;=F20,"OK","OVERLOADED!")</f>
        <v>OK</v>
      </c>
      <c r="G42" s="31"/>
      <c r="H42" s="32" t="s">
        <v>43</v>
      </c>
    </row>
    <row r="43" spans="2:8" x14ac:dyDescent="0.25">
      <c r="B43" s="27"/>
      <c r="D43" s="27"/>
      <c r="F43" s="27"/>
      <c r="G43" s="27"/>
    </row>
    <row r="44" spans="2:8" x14ac:dyDescent="0.25">
      <c r="B44" s="26">
        <v>4</v>
      </c>
      <c r="D44" s="26">
        <v>3</v>
      </c>
      <c r="F44" s="26">
        <v>4</v>
      </c>
      <c r="G44" s="27" t="s">
        <v>25</v>
      </c>
      <c r="H44" t="s">
        <v>44</v>
      </c>
    </row>
    <row r="45" spans="2:8" x14ac:dyDescent="0.25">
      <c r="B45" s="29">
        <f>B28*B44+B32</f>
        <v>185</v>
      </c>
      <c r="D45" s="29">
        <f>D28*D44+D32</f>
        <v>145</v>
      </c>
      <c r="F45" s="29">
        <f>F28*F44+F32</f>
        <v>185</v>
      </c>
      <c r="G45" s="27" t="s">
        <v>23</v>
      </c>
      <c r="H45" t="s">
        <v>45</v>
      </c>
    </row>
    <row r="46" spans="2:8" x14ac:dyDescent="0.25">
      <c r="B46" s="29">
        <f>B21</f>
        <v>187</v>
      </c>
      <c r="D46" s="29">
        <f>D21</f>
        <v>176</v>
      </c>
      <c r="F46" s="29">
        <f>F21</f>
        <v>176</v>
      </c>
      <c r="G46" s="27" t="s">
        <v>25</v>
      </c>
      <c r="H46" t="s">
        <v>46</v>
      </c>
    </row>
    <row r="47" spans="2:8" x14ac:dyDescent="0.25">
      <c r="B47" s="29">
        <f>+B45-+B46</f>
        <v>-2</v>
      </c>
      <c r="D47" s="29">
        <f>+D45-+D46</f>
        <v>-31</v>
      </c>
      <c r="F47" s="29">
        <f>+F45-+F46</f>
        <v>9</v>
      </c>
      <c r="G47" s="27" t="s">
        <v>25</v>
      </c>
      <c r="H47" t="s">
        <v>47</v>
      </c>
    </row>
    <row r="48" spans="2:8" s="23" customFormat="1" ht="20.25" customHeight="1" x14ac:dyDescent="0.25">
      <c r="B48" s="33" t="str">
        <f>IF(B45&lt;=B21,"OK","OVERLOADED!")</f>
        <v>OK</v>
      </c>
      <c r="D48" s="33" t="str">
        <f>IF(D45&lt;=D21,"OK","OVERLOADED!")</f>
        <v>OK</v>
      </c>
      <c r="F48" s="33" t="str">
        <f>IF(F45&lt;=F21,"OK","OVERLOADED!")</f>
        <v>OVERLOADED!</v>
      </c>
      <c r="G48" s="34"/>
      <c r="H48" s="35" t="s">
        <v>48</v>
      </c>
    </row>
    <row r="49" spans="2:8" x14ac:dyDescent="0.25">
      <c r="B49" s="27"/>
      <c r="D49" s="27"/>
      <c r="F49" s="27"/>
      <c r="G49" s="27"/>
    </row>
    <row r="50" spans="2:8" x14ac:dyDescent="0.25">
      <c r="B50" s="21">
        <v>15</v>
      </c>
      <c r="D50" s="21">
        <v>13</v>
      </c>
      <c r="F50" s="21">
        <v>16</v>
      </c>
      <c r="G50" s="27"/>
      <c r="H50" t="s">
        <v>49</v>
      </c>
    </row>
    <row r="51" spans="2:8" x14ac:dyDescent="0.25">
      <c r="B51" s="29">
        <f>B34+B50*B28</f>
        <v>650</v>
      </c>
      <c r="D51" s="29">
        <f>D34+D50*D28</f>
        <v>570</v>
      </c>
      <c r="F51" s="29">
        <f>F34+F50*F28</f>
        <v>690</v>
      </c>
      <c r="G51" s="27" t="s">
        <v>23</v>
      </c>
      <c r="H51" t="s">
        <v>50</v>
      </c>
    </row>
    <row r="52" spans="2:8" x14ac:dyDescent="0.25">
      <c r="B52" s="29">
        <f>B24-B33</f>
        <v>1000</v>
      </c>
      <c r="D52" s="29">
        <f>D24-D33</f>
        <v>696</v>
      </c>
      <c r="F52" s="29">
        <f>F24-F33</f>
        <v>997</v>
      </c>
      <c r="G52" s="27" t="s">
        <v>23</v>
      </c>
      <c r="H52" t="s">
        <v>51</v>
      </c>
    </row>
    <row r="53" spans="2:8" x14ac:dyDescent="0.25">
      <c r="B53" s="29">
        <f>+B51-+B52</f>
        <v>-350</v>
      </c>
      <c r="D53" s="29">
        <f>+D51-+D52</f>
        <v>-126</v>
      </c>
      <c r="F53" s="29">
        <f>+F51-+F52</f>
        <v>-307</v>
      </c>
      <c r="G53" s="27" t="s">
        <v>23</v>
      </c>
      <c r="H53" t="s">
        <v>52</v>
      </c>
    </row>
    <row r="54" spans="2:8" x14ac:dyDescent="0.25">
      <c r="B54" s="30" t="str">
        <f>IF(B51&lt;=B24-B33,"OK","Trailer is overloaded")</f>
        <v>OK</v>
      </c>
      <c r="D54" s="30" t="str">
        <f>IF(D51&lt;=D24-D33,"OK","Trailer is overloaded")</f>
        <v>OK</v>
      </c>
      <c r="F54" s="30" t="str">
        <f>IF(F51&lt;=F24-F33,"OK","Trailer is overloaded")</f>
        <v>OK</v>
      </c>
      <c r="G54" s="31"/>
      <c r="H54" s="36" t="s">
        <v>53</v>
      </c>
    </row>
    <row r="55" spans="2:8" x14ac:dyDescent="0.25">
      <c r="B55" s="27"/>
      <c r="D55" s="27"/>
      <c r="F55" s="27"/>
      <c r="G55" s="27"/>
    </row>
    <row r="56" spans="2:8" x14ac:dyDescent="0.25">
      <c r="B56" s="29">
        <f>B51+B33</f>
        <v>750</v>
      </c>
      <c r="D56" s="29">
        <f>D51+D33</f>
        <v>874</v>
      </c>
      <c r="F56" s="29">
        <f>F51+F33</f>
        <v>793</v>
      </c>
      <c r="G56" s="27" t="s">
        <v>23</v>
      </c>
      <c r="H56" t="s">
        <v>54</v>
      </c>
    </row>
    <row r="57" spans="2:8" x14ac:dyDescent="0.25">
      <c r="B57" s="29">
        <f>B22</f>
        <v>1322</v>
      </c>
      <c r="D57" s="29">
        <f>D22</f>
        <v>848</v>
      </c>
      <c r="F57" s="29">
        <f>F22</f>
        <v>850</v>
      </c>
      <c r="G57" s="27" t="s">
        <v>23</v>
      </c>
      <c r="H57" t="s">
        <v>55</v>
      </c>
    </row>
    <row r="58" spans="2:8" x14ac:dyDescent="0.25">
      <c r="B58" s="29">
        <f>+B56-+B57</f>
        <v>-572</v>
      </c>
      <c r="D58" s="29">
        <f>+D56-+D57</f>
        <v>26</v>
      </c>
      <c r="F58" s="29">
        <f>+F56-+F57</f>
        <v>-57</v>
      </c>
      <c r="G58" s="27" t="s">
        <v>23</v>
      </c>
      <c r="H58" t="s">
        <v>56</v>
      </c>
    </row>
    <row r="59" spans="2:8" s="23" customFormat="1" ht="60" x14ac:dyDescent="0.25">
      <c r="B59" s="33" t="str">
        <f>IF(B56&lt;=B22,"OK","Trailer load exceeds ATV towing capacity - reduce trailer load")</f>
        <v>OK</v>
      </c>
      <c r="D59" s="33" t="str">
        <f>IF(D56&lt;=D22,"OK","Trailer load exceeds ATV towing capacity - reduce trailer load")</f>
        <v>Trailer load exceeds ATV towing capacity - reduce trailer load</v>
      </c>
      <c r="F59" s="33" t="str">
        <f>IF(F56&lt;=F22,"OK","Trailer load exceeds ATV towing capacity - reduce trailer load")</f>
        <v>OK</v>
      </c>
      <c r="G59" s="34"/>
      <c r="H59" s="35" t="s">
        <v>57</v>
      </c>
    </row>
    <row r="60" spans="2:8" x14ac:dyDescent="0.25">
      <c r="B60" s="27"/>
      <c r="D60" s="27"/>
      <c r="F60" s="27"/>
      <c r="G60" s="27"/>
    </row>
    <row r="61" spans="2:8" x14ac:dyDescent="0.25">
      <c r="B61" s="27"/>
      <c r="D61" s="27"/>
      <c r="F61" s="27"/>
      <c r="G61" s="27"/>
    </row>
    <row r="62" spans="2:8" x14ac:dyDescent="0.25">
      <c r="B62" s="26">
        <v>20</v>
      </c>
      <c r="D62" s="26">
        <v>24</v>
      </c>
      <c r="F62" s="26">
        <v>30</v>
      </c>
      <c r="G62" s="27" t="s">
        <v>23</v>
      </c>
      <c r="H62" t="s">
        <v>58</v>
      </c>
    </row>
    <row r="63" spans="2:8" x14ac:dyDescent="0.25">
      <c r="B63" s="37"/>
      <c r="D63" s="37"/>
      <c r="F63" s="37"/>
      <c r="G63" s="27"/>
      <c r="H63" s="8" t="s">
        <v>59</v>
      </c>
    </row>
    <row r="64" spans="2:8" x14ac:dyDescent="0.25">
      <c r="B64" s="29">
        <f>B23</f>
        <v>30</v>
      </c>
      <c r="D64" s="29">
        <f>D23</f>
        <v>30</v>
      </c>
      <c r="F64" s="29">
        <f>F23</f>
        <v>30</v>
      </c>
      <c r="G64" s="27" t="s">
        <v>23</v>
      </c>
      <c r="H64" t="s">
        <v>29</v>
      </c>
    </row>
    <row r="65" spans="2:14" x14ac:dyDescent="0.25">
      <c r="B65" s="29">
        <f>+B62-+B64</f>
        <v>-10</v>
      </c>
      <c r="D65" s="29">
        <f>+D62-+D64</f>
        <v>-6</v>
      </c>
      <c r="F65" s="29">
        <f>+F62-+F64</f>
        <v>0</v>
      </c>
      <c r="G65" s="27" t="s">
        <v>23</v>
      </c>
      <c r="H65" t="s">
        <v>60</v>
      </c>
    </row>
    <row r="66" spans="2:14" x14ac:dyDescent="0.25">
      <c r="B66" s="30" t="str">
        <f>IF(B62&lt;=B23,"OK","Trailer is overloaded or load is unbalanced - try adjusting trailer load or reduce trailer load")</f>
        <v>OK</v>
      </c>
      <c r="D66" s="30" t="str">
        <f>IF(D62&lt;=D23,"OK","Trailer is overloaded or load is unbalanced - try adjusting trailer load or reduce trailer load")</f>
        <v>OK</v>
      </c>
      <c r="F66" s="30" t="str">
        <f>IF(F62&lt;=F23,"OK","Trailer is overloaded or load is unbalanced - try adjusting trailer load or reduce trailer load")</f>
        <v>OK</v>
      </c>
      <c r="G66" s="31"/>
      <c r="H66" s="32" t="s">
        <v>61</v>
      </c>
    </row>
    <row r="67" spans="2:14" x14ac:dyDescent="0.25">
      <c r="G67" s="27"/>
    </row>
    <row r="68" spans="2:14" x14ac:dyDescent="0.25">
      <c r="B68" s="29">
        <f>B29+B30+B39+B45+B62</f>
        <v>535</v>
      </c>
      <c r="D68" s="29">
        <f>D29+D30+D39+D45+D62</f>
        <v>484</v>
      </c>
      <c r="F68" s="29">
        <f>F29+F30+F39+F45+F62</f>
        <v>530</v>
      </c>
      <c r="G68" s="27" t="s">
        <v>23</v>
      </c>
      <c r="H68" t="s">
        <v>62</v>
      </c>
    </row>
    <row r="69" spans="2:14" x14ac:dyDescent="0.25">
      <c r="B69" s="29">
        <f>B19</f>
        <v>573</v>
      </c>
      <c r="D69" s="29">
        <f>D19</f>
        <v>551</v>
      </c>
      <c r="F69" s="29">
        <f>F19</f>
        <v>551</v>
      </c>
      <c r="G69" s="27" t="s">
        <v>23</v>
      </c>
      <c r="H69" t="s">
        <v>63</v>
      </c>
    </row>
    <row r="70" spans="2:14" x14ac:dyDescent="0.25">
      <c r="B70" s="29">
        <f>+B68-+B69</f>
        <v>-38</v>
      </c>
      <c r="D70" s="29">
        <f>+D68-+D69</f>
        <v>-67</v>
      </c>
      <c r="F70" s="29">
        <f>+F68-+F69</f>
        <v>-21</v>
      </c>
      <c r="G70" s="27" t="s">
        <v>23</v>
      </c>
      <c r="H70" t="s">
        <v>64</v>
      </c>
    </row>
    <row r="71" spans="2:14" x14ac:dyDescent="0.25">
      <c r="B71" s="30" t="str">
        <f>IF(B68&lt;=B19,"OK","ATV is overloaded")</f>
        <v>OK</v>
      </c>
      <c r="D71" s="30" t="str">
        <f>IF(D68&lt;=D19,"OK","ATV is overloaded")</f>
        <v>OK</v>
      </c>
      <c r="F71" s="30" t="str">
        <f>IF(F68&lt;=F19,"OK","ATV is overloaded")</f>
        <v>OK</v>
      </c>
      <c r="G71" s="31"/>
      <c r="H71" s="32" t="s">
        <v>65</v>
      </c>
    </row>
    <row r="72" spans="2:14" ht="15.75" thickBot="1" x14ac:dyDescent="0.3"/>
    <row r="73" spans="2:14" ht="39.75" customHeight="1" thickTop="1" thickBot="1" x14ac:dyDescent="0.3">
      <c r="B73" s="38" t="s">
        <v>72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0"/>
    </row>
    <row r="74" spans="2:14" ht="15.75" thickTop="1" x14ac:dyDescent="0.25"/>
  </sheetData>
  <mergeCells count="1">
    <mergeCell ref="B73:N73"/>
  </mergeCells>
  <conditionalFormatting sqref="B42 F42">
    <cfRule type="containsText" dxfId="35" priority="4" operator="containsText" text="OVERLOADED!">
      <formula>NOT(ISERROR(SEARCH("OVERLOADED!",B42)))</formula>
    </cfRule>
  </conditionalFormatting>
  <conditionalFormatting sqref="B42 F42:H42">
    <cfRule type="containsText" dxfId="34" priority="3" operator="containsText" text="OK">
      <formula>NOT(ISERROR(SEARCH("OK",B42)))</formula>
    </cfRule>
  </conditionalFormatting>
  <conditionalFormatting sqref="B48">
    <cfRule type="containsText" dxfId="33" priority="25" operator="containsText" text="OK">
      <formula>NOT(ISERROR(SEARCH("OK",B48)))</formula>
    </cfRule>
    <cfRule type="containsText" dxfId="32" priority="26" operator="containsText" text="OVERLOADED!">
      <formula>NOT(ISERROR(SEARCH("OVERLOADED!",B48)))</formula>
    </cfRule>
  </conditionalFormatting>
  <conditionalFormatting sqref="B54">
    <cfRule type="containsText" dxfId="31" priority="23" operator="containsText" text="OK">
      <formula>NOT(ISERROR(SEARCH("OK",B54)))</formula>
    </cfRule>
    <cfRule type="containsText" dxfId="30" priority="24" operator="containsText" text="Trailer is overloaded">
      <formula>NOT(ISERROR(SEARCH("Trailer is overloaded",B54)))</formula>
    </cfRule>
  </conditionalFormatting>
  <conditionalFormatting sqref="B59 B66 B71">
    <cfRule type="containsText" dxfId="29" priority="21" operator="containsText" text="OK">
      <formula>NOT(ISERROR(SEARCH("OK",B59)))</formula>
    </cfRule>
    <cfRule type="containsText" dxfId="28" priority="22" operator="containsText" text="Front rack is overloaded">
      <formula>NOT(ISERROR(SEARCH("Front rack is overloaded",B59)))</formula>
    </cfRule>
  </conditionalFormatting>
  <conditionalFormatting sqref="B59">
    <cfRule type="containsText" dxfId="27" priority="16" operator="containsText" text="exceeds">
      <formula>NOT(ISERROR(SEARCH("exceeds",B59)))</formula>
    </cfRule>
  </conditionalFormatting>
  <conditionalFormatting sqref="B66">
    <cfRule type="containsText" dxfId="26" priority="12" operator="containsText" text="OK">
      <formula>NOT(ISERROR(SEARCH("OK",B66)))</formula>
    </cfRule>
    <cfRule type="containsText" dxfId="25" priority="13" operator="containsText" text="load">
      <formula>NOT(ISERROR(SEARCH("load",B66)))</formula>
    </cfRule>
  </conditionalFormatting>
  <conditionalFormatting sqref="B71">
    <cfRule type="containsText" dxfId="24" priority="7" operator="containsText" text="ATV">
      <formula>NOT(ISERROR(SEARCH("ATV",B71)))</formula>
    </cfRule>
  </conditionalFormatting>
  <conditionalFormatting sqref="D42">
    <cfRule type="containsText" dxfId="23" priority="31" operator="containsText" text="OK">
      <formula>NOT(ISERROR(SEARCH("OK",D42)))</formula>
    </cfRule>
    <cfRule type="containsText" dxfId="22" priority="32" operator="containsText" text="OVERLOADED!">
      <formula>NOT(ISERROR(SEARCH("OVERLOADED!",D42)))</formula>
    </cfRule>
  </conditionalFormatting>
  <conditionalFormatting sqref="D48 F48">
    <cfRule type="containsText" dxfId="21" priority="2" operator="containsText" text="OVERLOADED!">
      <formula>NOT(ISERROR(SEARCH("OVERLOADED!",D48)))</formula>
    </cfRule>
  </conditionalFormatting>
  <conditionalFormatting sqref="D48 F48:H48">
    <cfRule type="containsText" dxfId="20" priority="1" operator="containsText" text="OK">
      <formula>NOT(ISERROR(SEARCH("OK",D48)))</formula>
    </cfRule>
  </conditionalFormatting>
  <conditionalFormatting sqref="D54">
    <cfRule type="containsText" dxfId="19" priority="29" operator="containsText" text="OK">
      <formula>NOT(ISERROR(SEARCH("OK",D54)))</formula>
    </cfRule>
    <cfRule type="containsText" dxfId="18" priority="30" operator="containsText" text="Trailer is overloaded">
      <formula>NOT(ISERROR(SEARCH("Trailer is overloaded",D54)))</formula>
    </cfRule>
  </conditionalFormatting>
  <conditionalFormatting sqref="D59">
    <cfRule type="containsText" dxfId="17" priority="15" operator="containsText" text="exceeds">
      <formula>NOT(ISERROR(SEARCH("exceeds",D59)))</formula>
    </cfRule>
    <cfRule type="containsText" dxfId="16" priority="19" operator="containsText" text="OK">
      <formula>NOT(ISERROR(SEARCH("OK",D59)))</formula>
    </cfRule>
    <cfRule type="containsText" dxfId="15" priority="20" operator="containsText" text="Front rack is overloaded">
      <formula>NOT(ISERROR(SEARCH("Front rack is overloaded",D59)))</formula>
    </cfRule>
  </conditionalFormatting>
  <conditionalFormatting sqref="D66 D71">
    <cfRule type="containsText" dxfId="14" priority="27" operator="containsText" text="OK">
      <formula>NOT(ISERROR(SEARCH("OK",D66)))</formula>
    </cfRule>
    <cfRule type="containsText" dxfId="13" priority="28" operator="containsText" text="Front rack is overloaded">
      <formula>NOT(ISERROR(SEARCH("Front rack is overloaded",D66)))</formula>
    </cfRule>
  </conditionalFormatting>
  <conditionalFormatting sqref="D66">
    <cfRule type="containsText" dxfId="12" priority="10" operator="containsText" text="OK">
      <formula>NOT(ISERROR(SEARCH("OK",D66)))</formula>
    </cfRule>
    <cfRule type="containsText" dxfId="11" priority="11" operator="containsText" text="load">
      <formula>NOT(ISERROR(SEARCH("load",D66)))</formula>
    </cfRule>
  </conditionalFormatting>
  <conditionalFormatting sqref="D71">
    <cfRule type="containsText" dxfId="10" priority="6" operator="containsText" text="ATV">
      <formula>NOT(ISERROR(SEARCH("ATV",D71)))</formula>
    </cfRule>
  </conditionalFormatting>
  <conditionalFormatting sqref="F54">
    <cfRule type="containsText" dxfId="9" priority="36" operator="containsText" text="Trailer is overloaded">
      <formula>NOT(ISERROR(SEARCH("Trailer is overloaded",F54)))</formula>
    </cfRule>
  </conditionalFormatting>
  <conditionalFormatting sqref="F59">
    <cfRule type="containsText" dxfId="8" priority="14" operator="containsText" text="exceeds">
      <formula>NOT(ISERROR(SEARCH("exceeds",F59)))</formula>
    </cfRule>
    <cfRule type="containsText" dxfId="7" priority="18" operator="containsText" text="Front rack is overloaded">
      <formula>NOT(ISERROR(SEARCH("Front rack is overloaded",F59)))</formula>
    </cfRule>
  </conditionalFormatting>
  <conditionalFormatting sqref="F66">
    <cfRule type="containsText" dxfId="6" priority="8" operator="containsText" text="load">
      <formula>NOT(ISERROR(SEARCH("load",F66)))</formula>
    </cfRule>
  </conditionalFormatting>
  <conditionalFormatting sqref="F71 F66">
    <cfRule type="containsText" dxfId="5" priority="34" operator="containsText" text="Front rack is overloaded">
      <formula>NOT(ISERROR(SEARCH("Front rack is overloaded",F66)))</formula>
    </cfRule>
  </conditionalFormatting>
  <conditionalFormatting sqref="F71">
    <cfRule type="containsText" dxfId="4" priority="5" operator="containsText" text="ATV">
      <formula>NOT(ISERROR(SEARCH("ATV",F71)))</formula>
    </cfRule>
  </conditionalFormatting>
  <conditionalFormatting sqref="F54:H54">
    <cfRule type="containsText" dxfId="3" priority="35" operator="containsText" text="OK">
      <formula>NOT(ISERROR(SEARCH("OK",F54)))</formula>
    </cfRule>
  </conditionalFormatting>
  <conditionalFormatting sqref="F59:H59">
    <cfRule type="containsText" dxfId="2" priority="17" operator="containsText" text="OK">
      <formula>NOT(ISERROR(SEARCH("OK",F59)))</formula>
    </cfRule>
  </conditionalFormatting>
  <conditionalFormatting sqref="F66:H66">
    <cfRule type="containsText" dxfId="1" priority="9" operator="containsText" text="OK">
      <formula>NOT(ISERROR(SEARCH("OK",F66)))</formula>
    </cfRule>
  </conditionalFormatting>
  <conditionalFormatting sqref="F71:H71">
    <cfRule type="containsText" dxfId="0" priority="33" operator="containsText" text="OK">
      <formula>NOT(ISERROR(SEARCH("OK",F71)))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3ACC6-43F1-44A8-A90B-302B256EB0F4}">
  <sheetPr>
    <tabColor rgb="FFFFFF00"/>
  </sheetPr>
  <dimension ref="A1"/>
  <sheetViews>
    <sheetView topLeftCell="A7" workbookViewId="0">
      <selection activeCell="T7" sqref="T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ATV Payload Tool</vt:lpstr>
      <vt:lpstr>Equipment Safety Label Examples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Dereshkevich</dc:creator>
  <cp:lastModifiedBy>Dorian Dereshkevich</cp:lastModifiedBy>
  <dcterms:created xsi:type="dcterms:W3CDTF">2025-11-26T17:38:07Z</dcterms:created>
  <dcterms:modified xsi:type="dcterms:W3CDTF">2025-11-26T22:33:57Z</dcterms:modified>
</cp:coreProperties>
</file>